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ДОГОВОРА\!ОСНОВНЫЕ МАТЕРИАЛЫ\4. ЛКМ\КОНКУРС 2025\"/>
    </mc:Choice>
  </mc:AlternateContent>
  <xr:revisionPtr revIDLastSave="0" documentId="13_ncr:1_{BCDE9D7E-FB37-4D8D-8F0C-D9E3A49CB18D}" xr6:coauthVersionLast="40" xr6:coauthVersionMax="47" xr10:uidLastSave="{00000000-0000-0000-0000-000000000000}"/>
  <bookViews>
    <workbookView xWindow="0" yWindow="0" windowWidth="28800" windowHeight="11325" xr2:uid="{00000000-000D-0000-FFFF-FFFF00000000}"/>
  </bookViews>
  <sheets>
    <sheet name="Лист1 (2)" sheetId="2" r:id="rId1"/>
  </sheets>
  <definedNames>
    <definedName name="_xlnm.Print_Area" localSheetId="0">'Лист1 (2)'!$A$1:$P$22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3" i="2"/>
  <c r="D13" i="2"/>
  <c r="O13" i="2" s="1"/>
  <c r="E13" i="2"/>
  <c r="F13" i="2"/>
  <c r="G13" i="2"/>
  <c r="H13" i="2"/>
  <c r="I13" i="2"/>
  <c r="J13" i="2"/>
  <c r="K13" i="2"/>
  <c r="L13" i="2"/>
  <c r="M13" i="2"/>
  <c r="N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O17" i="2" l="1"/>
  <c r="O15" i="2"/>
  <c r="N22" i="2"/>
  <c r="N20" i="2"/>
  <c r="N21" i="2" l="1"/>
  <c r="C16" i="2" s="1"/>
  <c r="E16" i="2" l="1"/>
  <c r="E17" i="2"/>
  <c r="N16" i="2"/>
  <c r="O9" i="2" s="1"/>
  <c r="M16" i="2"/>
  <c r="L16" i="2"/>
  <c r="J16" i="2"/>
  <c r="I16" i="2"/>
  <c r="H16" i="2"/>
  <c r="K16" i="2"/>
  <c r="G16" i="2"/>
  <c r="D16" i="2"/>
  <c r="F16" i="2"/>
  <c r="L17" i="2" l="1"/>
  <c r="H17" i="2"/>
  <c r="D17" i="2"/>
  <c r="N17" i="2"/>
  <c r="G17" i="2"/>
  <c r="K17" i="2"/>
  <c r="I17" i="2"/>
  <c r="J17" i="2"/>
  <c r="F17" i="2"/>
  <c r="M17" i="2"/>
  <c r="U17" i="2"/>
  <c r="T16" i="2"/>
  <c r="U16" i="2" s="1"/>
  <c r="U14" i="2"/>
  <c r="U13" i="2"/>
  <c r="O16" i="2" l="1"/>
  <c r="O10" i="2"/>
</calcChain>
</file>

<file path=xl/sharedStrings.xml><?xml version="1.0" encoding="utf-8"?>
<sst xmlns="http://schemas.openxmlformats.org/spreadsheetml/2006/main" count="59" uniqueCount="44">
  <si>
    <t>Цвет по RAL</t>
  </si>
  <si>
    <t>Доля %</t>
  </si>
  <si>
    <t>Цена в Доллар США</t>
  </si>
  <si>
    <t>Цена в Доллар США 
(-10%)</t>
  </si>
  <si>
    <t>Горячеоцинкованный металлопрокат</t>
  </si>
  <si>
    <t>0,28-0,30</t>
  </si>
  <si>
    <t>0,31-0,33</t>
  </si>
  <si>
    <t>0,34-0,35</t>
  </si>
  <si>
    <t>0,36-0,37</t>
  </si>
  <si>
    <t>0,38-0,40</t>
  </si>
  <si>
    <t>0,41-0,45</t>
  </si>
  <si>
    <t>0,46-0,50</t>
  </si>
  <si>
    <t>0,51-0,55</t>
  </si>
  <si>
    <t>0,56-0,60</t>
  </si>
  <si>
    <t>0,61-0,65</t>
  </si>
  <si>
    <t>0,66-0,70</t>
  </si>
  <si>
    <t>Paint and varnish consumption plan</t>
  </si>
  <si>
    <t>Popular colours are RAL 7024 (32%), RAL 9003 (24%), RAL 8017 (9%), RAL 6005 (8%), RAL 3005 (3%), RAL 1015 (11%), RAL 7004 (2.5%), RAL 5002 (0.7%) and RAL 5005 (1.2%).</t>
  </si>
  <si>
    <t>The demand for textured enamel is approximately 10-11 tons per month.</t>
  </si>
  <si>
    <t>Other colors as needed (list of colors is provided in the request)</t>
  </si>
  <si>
    <t>Name of finished product</t>
  </si>
  <si>
    <t>Hot-dip galvanized rolled metal with polymer coating</t>
  </si>
  <si>
    <t>Apr 2025</t>
  </si>
  <si>
    <t>May 2025</t>
  </si>
  <si>
    <t>June 2025</t>
  </si>
  <si>
    <t>July 2025</t>
  </si>
  <si>
    <t>Aug 2025</t>
  </si>
  <si>
    <t>Sept 2025</t>
  </si>
  <si>
    <t>Oct 2025</t>
  </si>
  <si>
    <t>Now 2025</t>
  </si>
  <si>
    <t>Dec 2025</t>
  </si>
  <si>
    <t>Jan 2026</t>
  </si>
  <si>
    <t>Feb 2026</t>
  </si>
  <si>
    <t>March 2026</t>
  </si>
  <si>
    <t>April 2025-March 2026</t>
  </si>
  <si>
    <t>Polyester primer</t>
  </si>
  <si>
    <t>Polyester enamel (smooth)</t>
  </si>
  <si>
    <t>Polyester enamel (textured)</t>
  </si>
  <si>
    <t>Enamel on the back side</t>
  </si>
  <si>
    <t>Total</t>
  </si>
  <si>
    <t>Consumption rates (reference thickness)</t>
  </si>
  <si>
    <t>Enamel</t>
  </si>
  <si>
    <t>Nomenclature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</si>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</sst>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)&quot; t&quot;;\(#,##0\);&quot;-&quot;"/>
    <numFmt numFmtId="166" formatCode="0.0%"/>
    <numFmt numFmtId="168" formatCode="#,##0_)&quot; kg&quot;;\(#,##0\);&quot;-&quot;"/>
    <numFmt numFmtId="170" formatCode="_-* #,##0.00\ _X_D_R_-;\-* #,##0.00\ _X_D_R_-;_-* &quot;-&quot;??\ _X_D_R_-;_-@_-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3"/>
      <name val="Arial Narrow"/>
      <family val="2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13"/>
      <name val="Arial Narrow"/>
      <family val="2"/>
    </font>
    <font>
      <sz val="11"/>
      <name val="Calibri"/>
      <family val="2"/>
      <scheme val="minor"/>
    </font>
    <font>
      <sz val="13"/>
      <name val="Arial Narrow"/>
      <family val="2"/>
      <charset val="204"/>
    </font>
    <font>
      <b/>
      <sz val="13"/>
      <name val="Arial Narrow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0" fontId="4" fillId="0" borderId="0" xfId="0" applyFont="1"/>
    <xf numFmtId="164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center" vertical="center"/>
    </xf>
    <xf numFmtId="168" fontId="12" fillId="0" borderId="3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/>
    </xf>
    <xf numFmtId="168" fontId="1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center" wrapText="1"/>
    </xf>
    <xf numFmtId="17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0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17" fontId="5" fillId="2" borderId="5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17" fontId="5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" fontId="5" fillId="2" borderId="6" xfId="0" applyNumberFormat="1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17" fontId="5" fillId="2" borderId="1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95C2-9228-417E-9FA0-6C6D44B9EDDF}">
  <sheetPr>
    <pageSetUpPr fitToPage="1"/>
  </sheetPr>
  <dimension ref="B1:U23"/>
  <sheetViews>
    <sheetView showGridLines="0" tabSelected="1" view="pageBreakPreview" zoomScale="80" zoomScaleNormal="80" zoomScaleSheetLayoutView="80" workbookViewId="0">
      <selection activeCell="O13" sqref="O13"/>
    </sheetView>
  </sheetViews>
  <sheetFormatPr defaultRowHeight="15" x14ac:dyDescent="0.25"/>
  <cols>
    <col min="1" max="1" width="1.28515625" customWidth="1"/>
    <col min="2" max="2" width="33" customWidth="1"/>
    <col min="3" max="14" width="15.85546875" customWidth="1"/>
    <col min="15" max="15" width="16.42578125" customWidth="1"/>
    <col min="16" max="16" width="18.5703125" customWidth="1"/>
    <col min="17" max="17" width="15.85546875" hidden="1" customWidth="1"/>
    <col min="18" max="20" width="10.42578125" hidden="1" customWidth="1"/>
    <col min="21" max="21" width="10.140625" hidden="1" customWidth="1"/>
    <col min="22" max="22" width="0" hidden="1" customWidth="1"/>
  </cols>
  <sheetData>
    <row r="1" spans="2:21" ht="24.75" customHeight="1" x14ac:dyDescent="0.3">
      <c r="B1" s="39" t="s">
        <v>16</v>
      </c>
      <c r="C1" s="39"/>
      <c r="D1" s="39"/>
      <c r="E1" s="39"/>
      <c r="F1" s="39"/>
      <c r="G1" s="39"/>
      <c r="H1" s="39"/>
      <c r="I1" s="39"/>
      <c r="J1" s="39"/>
      <c r="N1" s="38"/>
      <c r="O1" s="38"/>
      <c r="P1" s="25"/>
    </row>
    <row r="2" spans="2:21" s="32" customFormat="1" ht="24.75" customHeight="1" x14ac:dyDescent="0.25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21" s="32" customFormat="1" ht="24.75" customHeight="1" x14ac:dyDescent="0.25">
      <c r="B3" s="41" t="s">
        <v>18</v>
      </c>
      <c r="C3" s="41"/>
      <c r="D3" s="41"/>
      <c r="E3" s="41"/>
      <c r="F3" s="41"/>
      <c r="G3" s="41"/>
      <c r="H3" s="41"/>
      <c r="I3" s="41"/>
      <c r="J3" s="30"/>
      <c r="K3" s="30"/>
      <c r="L3" s="30"/>
      <c r="M3" s="30"/>
      <c r="N3" s="30"/>
      <c r="O3" s="30"/>
      <c r="P3" s="31"/>
    </row>
    <row r="4" spans="2:21" ht="19.899999999999999" customHeight="1" x14ac:dyDescent="0.25">
      <c r="B4" s="40" t="s">
        <v>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26"/>
      <c r="O4" s="26"/>
      <c r="P4" s="25"/>
    </row>
    <row r="5" spans="2:21" ht="14.45" customHeight="1" thickBot="1" x14ac:dyDescent="0.3"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P5" s="1"/>
    </row>
    <row r="6" spans="2:21" ht="17.25" x14ac:dyDescent="0.25">
      <c r="B6" s="42" t="s">
        <v>20</v>
      </c>
      <c r="C6" s="35" t="s">
        <v>22</v>
      </c>
      <c r="D6" s="48" t="s">
        <v>23</v>
      </c>
      <c r="E6" s="48" t="s">
        <v>24</v>
      </c>
      <c r="F6" s="48" t="s">
        <v>25</v>
      </c>
      <c r="G6" s="48" t="s">
        <v>26</v>
      </c>
      <c r="H6" s="48" t="s">
        <v>27</v>
      </c>
      <c r="I6" s="48" t="s">
        <v>28</v>
      </c>
      <c r="J6" s="48" t="s">
        <v>29</v>
      </c>
      <c r="K6" s="48" t="s">
        <v>30</v>
      </c>
      <c r="L6" s="48" t="s">
        <v>31</v>
      </c>
      <c r="M6" s="48" t="s">
        <v>32</v>
      </c>
      <c r="N6" s="48" t="s">
        <v>33</v>
      </c>
      <c r="O6" s="45" t="s">
        <v>34</v>
      </c>
      <c r="P6" s="1"/>
    </row>
    <row r="7" spans="2:21" ht="17.25" x14ac:dyDescent="0.25">
      <c r="B7" s="43"/>
      <c r="C7" s="3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6"/>
      <c r="P7" s="1"/>
    </row>
    <row r="8" spans="2:21" ht="7.9" customHeight="1" thickBot="1" x14ac:dyDescent="0.3">
      <c r="B8" s="44"/>
      <c r="C8" s="37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7"/>
      <c r="P8" s="1"/>
    </row>
    <row r="9" spans="2:21" ht="41.45" hidden="1" customHeight="1" x14ac:dyDescent="0.25">
      <c r="B9" s="18" t="s">
        <v>4</v>
      </c>
      <c r="C9" s="19">
        <v>16999.959937285075</v>
      </c>
      <c r="D9" s="19">
        <v>18000.047252544417</v>
      </c>
      <c r="E9" s="19">
        <v>18500.04725254442</v>
      </c>
      <c r="F9" s="19">
        <v>19000</v>
      </c>
      <c r="G9" s="19">
        <v>21000</v>
      </c>
      <c r="H9" s="19">
        <v>23000</v>
      </c>
      <c r="I9" s="19">
        <v>23000</v>
      </c>
      <c r="J9" s="19">
        <v>23000</v>
      </c>
      <c r="K9" s="19">
        <v>23000</v>
      </c>
      <c r="L9" s="19">
        <v>23000</v>
      </c>
      <c r="M9" s="19">
        <v>21721.1</v>
      </c>
      <c r="N9" s="19">
        <v>19778.599999999999</v>
      </c>
      <c r="O9" s="19">
        <f>SUM(C9:N9)</f>
        <v>249999.75444237393</v>
      </c>
      <c r="P9" s="1"/>
    </row>
    <row r="10" spans="2:21" ht="51" customHeight="1" x14ac:dyDescent="0.25">
      <c r="B10" s="16" t="s">
        <v>21</v>
      </c>
      <c r="C10" s="17">
        <v>11638</v>
      </c>
      <c r="D10" s="17">
        <v>12160</v>
      </c>
      <c r="E10" s="17">
        <v>13508</v>
      </c>
      <c r="F10" s="17">
        <v>13853</v>
      </c>
      <c r="G10" s="17">
        <v>13853</v>
      </c>
      <c r="H10" s="17">
        <v>13853</v>
      </c>
      <c r="I10" s="17">
        <v>13853</v>
      </c>
      <c r="J10" s="17">
        <v>12733</v>
      </c>
      <c r="K10" s="17">
        <v>11603</v>
      </c>
      <c r="L10" s="17">
        <v>11000</v>
      </c>
      <c r="M10" s="17">
        <v>11000</v>
      </c>
      <c r="N10" s="17">
        <v>11000</v>
      </c>
      <c r="O10" s="17">
        <f>SUM(C10:N10)</f>
        <v>150054</v>
      </c>
      <c r="P10" s="1"/>
    </row>
    <row r="11" spans="2:21" ht="15.75" thickBo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21" ht="38.450000000000003" customHeight="1" thickBot="1" x14ac:dyDescent="0.3">
      <c r="B12" s="27" t="s">
        <v>42</v>
      </c>
      <c r="C12" s="28" t="s">
        <v>22</v>
      </c>
      <c r="D12" s="28" t="s">
        <v>23</v>
      </c>
      <c r="E12" s="28" t="s">
        <v>24</v>
      </c>
      <c r="F12" s="28" t="s">
        <v>25</v>
      </c>
      <c r="G12" s="28" t="s">
        <v>26</v>
      </c>
      <c r="H12" s="28" t="s">
        <v>27</v>
      </c>
      <c r="I12" s="28" t="s">
        <v>28</v>
      </c>
      <c r="J12" s="28" t="s">
        <v>29</v>
      </c>
      <c r="K12" s="28" t="s">
        <v>30</v>
      </c>
      <c r="L12" s="28" t="s">
        <v>31</v>
      </c>
      <c r="M12" s="28" t="s">
        <v>32</v>
      </c>
      <c r="N12" s="28" t="s">
        <v>33</v>
      </c>
      <c r="O12" s="29" t="s">
        <v>34</v>
      </c>
      <c r="R12" s="8" t="s">
        <v>0</v>
      </c>
      <c r="S12" s="9" t="s">
        <v>1</v>
      </c>
      <c r="T12" s="8" t="s">
        <v>2</v>
      </c>
      <c r="U12" s="8" t="s">
        <v>3</v>
      </c>
    </row>
    <row r="13" spans="2:21" ht="36" customHeight="1" x14ac:dyDescent="0.25">
      <c r="B13" s="18" t="s">
        <v>35</v>
      </c>
      <c r="C13" s="20">
        <f t="shared" ref="C13:N13" si="0">C10*$N$20</f>
        <v>100777.67399999998</v>
      </c>
      <c r="D13" s="20">
        <f t="shared" si="0"/>
        <v>105297.8618181818</v>
      </c>
      <c r="E13" s="20">
        <f t="shared" si="0"/>
        <v>116970.68399999998</v>
      </c>
      <c r="F13" s="20">
        <f t="shared" si="0"/>
        <v>119958.16445454543</v>
      </c>
      <c r="G13" s="20">
        <f t="shared" si="0"/>
        <v>119958.16445454543</v>
      </c>
      <c r="H13" s="20">
        <f t="shared" si="0"/>
        <v>119958.16445454543</v>
      </c>
      <c r="I13" s="20">
        <f t="shared" si="0"/>
        <v>119958.16445454543</v>
      </c>
      <c r="J13" s="20">
        <f t="shared" si="0"/>
        <v>110259.67718181816</v>
      </c>
      <c r="K13" s="20">
        <f t="shared" si="0"/>
        <v>100474.59627272726</v>
      </c>
      <c r="L13" s="20">
        <f t="shared" si="0"/>
        <v>95252.999999999985</v>
      </c>
      <c r="M13" s="20">
        <f t="shared" si="0"/>
        <v>95252.999999999985</v>
      </c>
      <c r="N13" s="20">
        <f t="shared" si="0"/>
        <v>95252.999999999985</v>
      </c>
      <c r="O13" s="21">
        <f>SUM(C13:N13)</f>
        <v>1299372.151090909</v>
      </c>
      <c r="R13" s="6">
        <v>1015</v>
      </c>
      <c r="S13" s="7">
        <v>5.8999999999999997E-2</v>
      </c>
      <c r="T13" s="5">
        <v>4.93</v>
      </c>
      <c r="U13" s="5">
        <f>T13-(T13*10%)</f>
        <v>4.4369999999999994</v>
      </c>
    </row>
    <row r="14" spans="2:21" ht="36" customHeight="1" x14ac:dyDescent="0.25">
      <c r="B14" s="16" t="s">
        <v>36</v>
      </c>
      <c r="C14" s="22">
        <f>C10*$N$22-C15</f>
        <v>199868.054</v>
      </c>
      <c r="D14" s="22">
        <f t="shared" ref="D14:N14" si="1">D10*$N$22</f>
        <v>219281.28000000003</v>
      </c>
      <c r="E14" s="22">
        <f t="shared" si="1"/>
        <v>243589.76400000002</v>
      </c>
      <c r="F14" s="22">
        <f t="shared" si="1"/>
        <v>249811.149</v>
      </c>
      <c r="G14" s="22">
        <f t="shared" si="1"/>
        <v>249811.149</v>
      </c>
      <c r="H14" s="22">
        <f t="shared" si="1"/>
        <v>249811.149</v>
      </c>
      <c r="I14" s="22">
        <f t="shared" si="1"/>
        <v>249811.149</v>
      </c>
      <c r="J14" s="22">
        <f t="shared" si="1"/>
        <v>229614.18900000001</v>
      </c>
      <c r="K14" s="22">
        <f t="shared" si="1"/>
        <v>209236.899</v>
      </c>
      <c r="L14" s="22">
        <f t="shared" si="1"/>
        <v>198363</v>
      </c>
      <c r="M14" s="22">
        <f t="shared" si="1"/>
        <v>198363</v>
      </c>
      <c r="N14" s="22">
        <f t="shared" si="1"/>
        <v>198363</v>
      </c>
      <c r="O14" s="23">
        <f>SUM(C14:N14)</f>
        <v>2695923.7820000001</v>
      </c>
      <c r="R14" s="6">
        <v>7004</v>
      </c>
      <c r="S14" s="7">
        <v>0.02</v>
      </c>
      <c r="T14" s="5">
        <v>5.18</v>
      </c>
      <c r="U14" s="5">
        <f t="shared" ref="U14" si="2">T14-(T14*10%)</f>
        <v>4.6619999999999999</v>
      </c>
    </row>
    <row r="15" spans="2:21" ht="36" customHeight="1" x14ac:dyDescent="0.25">
      <c r="B15" s="16" t="s">
        <v>37</v>
      </c>
      <c r="C15" s="22">
        <v>10000</v>
      </c>
      <c r="D15" s="22">
        <v>10000</v>
      </c>
      <c r="E15" s="22">
        <v>10000</v>
      </c>
      <c r="F15" s="22">
        <v>10000</v>
      </c>
      <c r="G15" s="22">
        <v>10000</v>
      </c>
      <c r="H15" s="22">
        <v>10000</v>
      </c>
      <c r="I15" s="22">
        <v>10000</v>
      </c>
      <c r="J15" s="22">
        <v>10000</v>
      </c>
      <c r="K15" s="22">
        <v>10000</v>
      </c>
      <c r="L15" s="22">
        <v>10000</v>
      </c>
      <c r="M15" s="22">
        <v>10000</v>
      </c>
      <c r="N15" s="22">
        <v>10000</v>
      </c>
      <c r="O15" s="23">
        <f>SUM(C15:N15)</f>
        <v>120000</v>
      </c>
      <c r="R15" s="6"/>
      <c r="S15" s="7"/>
      <c r="T15" s="5"/>
      <c r="U15" s="5"/>
    </row>
    <row r="16" spans="2:21" ht="36" customHeight="1" x14ac:dyDescent="0.25">
      <c r="B16" s="16" t="s">
        <v>38</v>
      </c>
      <c r="C16" s="22">
        <f t="shared" ref="C16:N16" si="3">C10*$N$21</f>
        <v>52125.544000000009</v>
      </c>
      <c r="D16" s="22">
        <f t="shared" si="3"/>
        <v>54463.534545454553</v>
      </c>
      <c r="E16" s="22">
        <f t="shared" si="3"/>
        <v>60501.104000000007</v>
      </c>
      <c r="F16" s="22">
        <f t="shared" si="3"/>
        <v>62046.327636363647</v>
      </c>
      <c r="G16" s="22">
        <f t="shared" si="3"/>
        <v>62046.327636363647</v>
      </c>
      <c r="H16" s="22">
        <f t="shared" si="3"/>
        <v>62046.327636363647</v>
      </c>
      <c r="I16" s="22">
        <f t="shared" si="3"/>
        <v>62046.327636363647</v>
      </c>
      <c r="J16" s="22">
        <f t="shared" si="3"/>
        <v>57029.949454545465</v>
      </c>
      <c r="K16" s="22">
        <f t="shared" si="3"/>
        <v>51968.782181818191</v>
      </c>
      <c r="L16" s="22">
        <f t="shared" si="3"/>
        <v>49268.000000000007</v>
      </c>
      <c r="M16" s="22">
        <f t="shared" si="3"/>
        <v>49268.000000000007</v>
      </c>
      <c r="N16" s="22">
        <f t="shared" si="3"/>
        <v>49268.000000000007</v>
      </c>
      <c r="O16" s="23">
        <f>SUM(C16:N16)</f>
        <v>672078.22472727287</v>
      </c>
      <c r="R16" s="6">
        <v>9003</v>
      </c>
      <c r="S16" s="7">
        <v>0.35</v>
      </c>
      <c r="T16" s="5">
        <f>5.59*1.08</f>
        <v>6.0372000000000003</v>
      </c>
      <c r="U16" s="5">
        <f>T16-(T16*10%)</f>
        <v>5.4334800000000003</v>
      </c>
    </row>
    <row r="17" spans="2:21" ht="29.25" customHeight="1" x14ac:dyDescent="0.25">
      <c r="B17" s="16" t="s">
        <v>39</v>
      </c>
      <c r="C17" s="23">
        <f>C13+C14+C16+C15</f>
        <v>362771.272</v>
      </c>
      <c r="D17" s="23">
        <f t="shared" ref="D17:O17" si="4">D13+D14+D16+D15</f>
        <v>389042.67636363639</v>
      </c>
      <c r="E17" s="23">
        <f t="shared" si="4"/>
        <v>431061.55199999997</v>
      </c>
      <c r="F17" s="23">
        <f t="shared" si="4"/>
        <v>441815.64109090908</v>
      </c>
      <c r="G17" s="23">
        <f t="shared" si="4"/>
        <v>441815.64109090908</v>
      </c>
      <c r="H17" s="23">
        <f t="shared" si="4"/>
        <v>441815.64109090908</v>
      </c>
      <c r="I17" s="23">
        <f t="shared" si="4"/>
        <v>441815.64109090908</v>
      </c>
      <c r="J17" s="23">
        <f>J13+J14+J16+J15</f>
        <v>406903.81563636364</v>
      </c>
      <c r="K17" s="23">
        <f t="shared" si="4"/>
        <v>371680.27745454549</v>
      </c>
      <c r="L17" s="23">
        <f t="shared" si="4"/>
        <v>352884</v>
      </c>
      <c r="M17" s="23">
        <f t="shared" si="4"/>
        <v>352884</v>
      </c>
      <c r="N17" s="23">
        <f t="shared" si="4"/>
        <v>352884</v>
      </c>
      <c r="O17" s="23">
        <f t="shared" si="4"/>
        <v>4787374.1578181824</v>
      </c>
      <c r="R17" s="6">
        <v>3005</v>
      </c>
      <c r="S17" s="7">
        <v>0.05</v>
      </c>
      <c r="T17" s="5">
        <v>6.01</v>
      </c>
      <c r="U17" s="5">
        <f>T17-(T17*10%)</f>
        <v>5.4089999999999998</v>
      </c>
    </row>
    <row r="18" spans="2:21" s="4" customFormat="1" x14ac:dyDescent="0.25"/>
    <row r="19" spans="2:21" s="32" customFormat="1" ht="30" x14ac:dyDescent="0.25">
      <c r="B19" s="34" t="s">
        <v>40</v>
      </c>
      <c r="C19" s="10" t="s">
        <v>5</v>
      </c>
      <c r="D19" s="10" t="s">
        <v>6</v>
      </c>
      <c r="E19" s="10" t="s">
        <v>7</v>
      </c>
      <c r="F19" s="10" t="s">
        <v>8</v>
      </c>
      <c r="G19" s="10" t="s">
        <v>9</v>
      </c>
      <c r="H19" s="10" t="s">
        <v>10</v>
      </c>
      <c r="I19" s="10" t="s">
        <v>11</v>
      </c>
      <c r="J19" s="10" t="s">
        <v>12</v>
      </c>
      <c r="K19" s="10" t="s">
        <v>13</v>
      </c>
      <c r="L19" s="10" t="s">
        <v>14</v>
      </c>
      <c r="M19" s="10" t="s">
        <v>15</v>
      </c>
      <c r="N19" s="9" t="s">
        <v>43</v>
      </c>
    </row>
    <row r="20" spans="2:21" x14ac:dyDescent="0.25">
      <c r="B20" s="24" t="s">
        <v>35</v>
      </c>
      <c r="C20" s="2">
        <v>12.593</v>
      </c>
      <c r="D20" s="11">
        <v>11.422000000000001</v>
      </c>
      <c r="E20" s="11">
        <v>10.76</v>
      </c>
      <c r="F20" s="11">
        <v>10.172000000000001</v>
      </c>
      <c r="G20" s="11">
        <v>9.6359999999999992</v>
      </c>
      <c r="H20" s="11">
        <v>8.5229999999999997</v>
      </c>
      <c r="I20" s="2">
        <v>7.6420000000000003</v>
      </c>
      <c r="J20" s="2">
        <v>6.9269999999999996</v>
      </c>
      <c r="K20" s="2">
        <v>6.3360000000000003</v>
      </c>
      <c r="L20" s="2">
        <v>5.8330000000000002</v>
      </c>
      <c r="M20" s="2">
        <v>5.4089999999999998</v>
      </c>
      <c r="N20" s="3">
        <f>AVERAGE(C20:M20)</f>
        <v>8.6593636363636346</v>
      </c>
      <c r="P20" s="33"/>
    </row>
    <row r="21" spans="2:21" x14ac:dyDescent="0.25">
      <c r="B21" s="24" t="s">
        <v>38</v>
      </c>
      <c r="C21" s="2">
        <v>6.5129999999999999</v>
      </c>
      <c r="D21" s="11">
        <v>5.9080000000000004</v>
      </c>
      <c r="E21" s="11">
        <v>5.5659999999999998</v>
      </c>
      <c r="F21" s="11">
        <v>5.2610000000000001</v>
      </c>
      <c r="G21" s="11">
        <v>4.984</v>
      </c>
      <c r="H21" s="11">
        <v>4.4080000000000004</v>
      </c>
      <c r="I21" s="2">
        <v>3.9529999999999998</v>
      </c>
      <c r="J21" s="2">
        <v>3.5830000000000002</v>
      </c>
      <c r="K21" s="2">
        <v>3.2770000000000001</v>
      </c>
      <c r="L21" s="2">
        <v>3.0169999999999999</v>
      </c>
      <c r="M21" s="2">
        <v>2.798</v>
      </c>
      <c r="N21" s="3">
        <f>AVERAGE(C21:M21)</f>
        <v>4.4789090909090916</v>
      </c>
      <c r="P21" s="33"/>
    </row>
    <row r="22" spans="2:21" x14ac:dyDescent="0.25">
      <c r="B22" s="24" t="s">
        <v>41</v>
      </c>
      <c r="C22" s="2">
        <v>23.448</v>
      </c>
      <c r="D22" s="11">
        <v>21.268000000000001</v>
      </c>
      <c r="E22" s="11">
        <v>20.036000000000001</v>
      </c>
      <c r="F22" s="11">
        <v>18.940999999999999</v>
      </c>
      <c r="G22" s="11">
        <v>17.943000000000001</v>
      </c>
      <c r="H22" s="11">
        <v>15.78</v>
      </c>
      <c r="I22" s="2">
        <v>14.23</v>
      </c>
      <c r="J22" s="2">
        <v>12.898999999999999</v>
      </c>
      <c r="K22" s="2">
        <v>11.798</v>
      </c>
      <c r="L22" s="2">
        <v>10.861000000000001</v>
      </c>
      <c r="M22" s="2">
        <v>10.071999999999999</v>
      </c>
      <c r="N22" s="3">
        <f>AVERAGE(D22:I22)</f>
        <v>18.033000000000001</v>
      </c>
      <c r="P22" s="33"/>
    </row>
    <row r="23" spans="2:21" x14ac:dyDescent="0.25">
      <c r="P23" s="33"/>
    </row>
  </sheetData>
  <mergeCells count="18">
    <mergeCell ref="N1:O1"/>
    <mergeCell ref="B1:J1"/>
    <mergeCell ref="B4:M4"/>
    <mergeCell ref="B3:I3"/>
    <mergeCell ref="B6:B8"/>
    <mergeCell ref="C6:C8"/>
    <mergeCell ref="D6:D8"/>
    <mergeCell ref="E6:E8"/>
    <mergeCell ref="F6:F8"/>
    <mergeCell ref="O6:O8"/>
    <mergeCell ref="I6:I8"/>
    <mergeCell ref="J6:J8"/>
    <mergeCell ref="K6:K8"/>
    <mergeCell ref="L6:L8"/>
    <mergeCell ref="M6:M8"/>
    <mergeCell ref="N6:N8"/>
    <mergeCell ref="G6:G8"/>
    <mergeCell ref="H6:H8"/>
  </mergeCells>
  <conditionalFormatting sqref="C5:N5">
    <cfRule type="cellIs" dxfId="0" priority="1" operator="greaterThan">
      <formula>0.998</formula>
    </cfRule>
  </conditionalFormatting>
  <pageMargins left="0.3" right="0.26" top="0.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Abduganiev</dc:creator>
  <cp:lastModifiedBy>Oksana Ten</cp:lastModifiedBy>
  <cp:lastPrinted>2025-01-30T04:12:22Z</cp:lastPrinted>
  <dcterms:created xsi:type="dcterms:W3CDTF">2015-06-05T18:19:34Z</dcterms:created>
  <dcterms:modified xsi:type="dcterms:W3CDTF">2025-02-11T05:58:16Z</dcterms:modified>
</cp:coreProperties>
</file>