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zserver\БАЗА_ДАННЫХ\23_ОТДЕЛ ЗАКУПОК\! ПЛАНИРОВАНИЕ\! КОНКУРСЫ НА ОСНОВНЫЕ МАТЕРИАЛЫ\069-RM - Растворитель для промывки узлов коутера\"/>
    </mc:Choice>
  </mc:AlternateContent>
  <xr:revisionPtr revIDLastSave="0" documentId="13_ncr:1_{3FB05823-4F96-4B09-8150-6A8B15D21923}" xr6:coauthVersionLast="47" xr6:coauthVersionMax="47" xr10:uidLastSave="{00000000-0000-0000-0000-000000000000}"/>
  <bookViews>
    <workbookView xWindow="-108" yWindow="-108" windowWidth="23256" windowHeight="12576" xr2:uid="{91DF47A3-674E-4E1E-AB41-145BF25937A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2" i="1" l="1"/>
  <c r="Y12" i="1"/>
  <c r="U12" i="1"/>
  <c r="Q12" i="1"/>
  <c r="R12" i="1"/>
  <c r="S12" i="1"/>
  <c r="T12" i="1"/>
  <c r="P12" i="1"/>
  <c r="O12" i="1"/>
  <c r="N20" i="1"/>
  <c r="M20" i="1"/>
  <c r="L20" i="1"/>
  <c r="K20" i="1"/>
  <c r="J20" i="1"/>
  <c r="I20" i="1"/>
  <c r="H20" i="1"/>
  <c r="G20" i="1"/>
  <c r="F20" i="1"/>
  <c r="E20" i="1"/>
  <c r="D20" i="1"/>
  <c r="C20" i="1"/>
  <c r="H12" i="1" l="1"/>
  <c r="K12" i="1" s="1"/>
  <c r="V12" i="1" l="1"/>
  <c r="Z12" i="1" s="1"/>
</calcChain>
</file>

<file path=xl/sharedStrings.xml><?xml version="1.0" encoding="utf-8"?>
<sst xmlns="http://schemas.openxmlformats.org/spreadsheetml/2006/main" count="61" uniqueCount="55">
  <si>
    <t>Классификатор / Наименование товара</t>
  </si>
  <si>
    <t>Агрегат/</t>
  </si>
  <si>
    <t>Участок</t>
  </si>
  <si>
    <t>Остаток склада ТМЗ</t>
  </si>
  <si>
    <t>В пути</t>
  </si>
  <si>
    <t>Неотгруженный объем от поставщика, шт</t>
  </si>
  <si>
    <t>Итого остаток склада ТМЗ и размещенные заказы:</t>
  </si>
  <si>
    <t>Страна отгрузки</t>
  </si>
  <si>
    <t>Время поставки*, дн.</t>
  </si>
  <si>
    <t>Ед. изм</t>
  </si>
  <si>
    <t>Там. склад</t>
  </si>
  <si>
    <t>Основной склад</t>
  </si>
  <si>
    <t>ЛПЦ</t>
  </si>
  <si>
    <t>Итого:</t>
  </si>
  <si>
    <t>кг.</t>
  </si>
  <si>
    <t>К заказу **</t>
  </si>
  <si>
    <t>АТТТ</t>
  </si>
  <si>
    <t>РСХП</t>
  </si>
  <si>
    <t>План производства</t>
  </si>
  <si>
    <t>январь</t>
  </si>
  <si>
    <t>февраль</t>
  </si>
  <si>
    <t>март</t>
  </si>
  <si>
    <t>апрель</t>
  </si>
  <si>
    <t>май</t>
  </si>
  <si>
    <t>июнь</t>
  </si>
  <si>
    <t>АНГЦ</t>
  </si>
  <si>
    <t>АПП</t>
  </si>
  <si>
    <t>Средний объем производства в месяц</t>
  </si>
  <si>
    <t>июль</t>
  </si>
  <si>
    <t>август</t>
  </si>
  <si>
    <t>сентябрь</t>
  </si>
  <si>
    <t>октябрь</t>
  </si>
  <si>
    <t>ноябрь</t>
  </si>
  <si>
    <t>декабрь</t>
  </si>
  <si>
    <t>Развес рулона, тонн</t>
  </si>
  <si>
    <t>Итого потребность</t>
  </si>
  <si>
    <t>Страховой запас на время поставки</t>
  </si>
  <si>
    <t>Средняя норма расхода</t>
  </si>
  <si>
    <t>ГЦ продукция</t>
  </si>
  <si>
    <t>* Время поставки в себя включает время на согласование внутренних документов включая договор/спецфиикацию, производство товара и время на транспортировку</t>
  </si>
  <si>
    <r>
      <t xml:space="preserve">** Толеранс объема заказа составляет </t>
    </r>
    <r>
      <rPr>
        <i/>
        <sz val="11"/>
        <color theme="1"/>
        <rFont val="Calibri"/>
        <family val="2"/>
        <charset val="204"/>
      </rPr>
      <t>±</t>
    </r>
    <r>
      <rPr>
        <i/>
        <sz val="11"/>
        <color theme="1"/>
        <rFont val="Calibri"/>
        <family val="2"/>
        <charset val="204"/>
        <scheme val="minor"/>
      </rPr>
      <t>10% в случаях определенной тары/упаковки и/или  загруженности до полного авто</t>
    </r>
  </si>
  <si>
    <t>кг/ тонну ГП</t>
  </si>
  <si>
    <t>США / Европа</t>
  </si>
  <si>
    <t>2030226B-SL
Растворитель для промывки узлов коутера</t>
  </si>
  <si>
    <t>Растворитель для промывки узлов коутера</t>
  </si>
  <si>
    <t>Потребность май, 2025</t>
  </si>
  <si>
    <t xml:space="preserve">РАСЧЕТ ЗАКАЗНОГО ОБЪЕМА №069-RM </t>
  </si>
  <si>
    <t>Страховой складской запас (2 мес.)</t>
  </si>
  <si>
    <t>Дефицит июнь, 2025</t>
  </si>
  <si>
    <t>Потребность июль, 2025</t>
  </si>
  <si>
    <t>Потребность август, 2025</t>
  </si>
  <si>
    <t>Потребность сентябрь, 2025</t>
  </si>
  <si>
    <t>Потребность октябрь, 2025</t>
  </si>
  <si>
    <t>1 партия
(в течении 20-30 кален. Дней с момента заказа)</t>
  </si>
  <si>
    <t>2 партия
(июль 2025г.)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</si>
</sst>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3" fontId="0" fillId="0" borderId="0" xfId="1" applyFont="1"/>
    <xf numFmtId="3" fontId="3" fillId="0" borderId="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14" fontId="9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83F0-31DF-4808-90EC-B89CB01EA45E}">
  <dimension ref="B2:AB34"/>
  <sheetViews>
    <sheetView tabSelected="1" topLeftCell="B4" zoomScale="85" zoomScaleNormal="85" workbookViewId="0">
      <selection activeCell="AB15" sqref="B15:AB19"/>
    </sheetView>
  </sheetViews>
  <sheetFormatPr defaultRowHeight="14.4" x14ac:dyDescent="0.3"/>
  <cols>
    <col min="2" max="2" width="26.6640625" customWidth="1"/>
    <col min="3" max="11" width="12.5546875" customWidth="1"/>
    <col min="12" max="12" width="11.5546875" customWidth="1"/>
    <col min="13" max="13" width="11.109375" customWidth="1"/>
    <col min="14" max="14" width="10.6640625" customWidth="1"/>
    <col min="15" max="15" width="12.33203125" customWidth="1"/>
    <col min="16" max="23" width="12.5546875" customWidth="1"/>
    <col min="24" max="24" width="13.44140625" customWidth="1"/>
    <col min="25" max="25" width="15.109375" customWidth="1"/>
    <col min="26" max="26" width="15.6640625" customWidth="1"/>
    <col min="27" max="27" width="14.6640625" customWidth="1"/>
    <col min="28" max="28" width="13.77734375" customWidth="1"/>
  </cols>
  <sheetData>
    <row r="2" spans="2:28" ht="15" thickBot="1" x14ac:dyDescent="0.35"/>
    <row r="3" spans="2:28" x14ac:dyDescent="0.3">
      <c r="B3" s="22" t="s">
        <v>46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4"/>
    </row>
    <row r="4" spans="2:28" x14ac:dyDescent="0.3"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7"/>
    </row>
    <row r="5" spans="2:28" ht="18" thickBot="1" x14ac:dyDescent="0.35">
      <c r="B5" s="28" t="s">
        <v>44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30"/>
    </row>
    <row r="8" spans="2:28" x14ac:dyDescent="0.3">
      <c r="D8" s="5"/>
      <c r="E8" s="5"/>
    </row>
    <row r="9" spans="2:28" ht="15" thickBot="1" x14ac:dyDescent="0.35">
      <c r="C9" s="11">
        <v>45784</v>
      </c>
    </row>
    <row r="10" spans="2:28" ht="31.2" customHeight="1" thickBot="1" x14ac:dyDescent="0.35">
      <c r="B10" s="35" t="s">
        <v>0</v>
      </c>
      <c r="C10" s="6" t="s">
        <v>1</v>
      </c>
      <c r="D10" s="43" t="s">
        <v>3</v>
      </c>
      <c r="E10" s="44"/>
      <c r="F10" s="44"/>
      <c r="G10" s="44"/>
      <c r="H10" s="45"/>
      <c r="I10" s="37" t="s">
        <v>4</v>
      </c>
      <c r="J10" s="35" t="s">
        <v>5</v>
      </c>
      <c r="K10" s="35" t="s">
        <v>6</v>
      </c>
      <c r="L10" s="46" t="s">
        <v>37</v>
      </c>
      <c r="M10" s="47"/>
      <c r="N10" s="48"/>
      <c r="O10" s="33" t="s">
        <v>47</v>
      </c>
      <c r="P10" s="35" t="s">
        <v>45</v>
      </c>
      <c r="Q10" s="35" t="s">
        <v>48</v>
      </c>
      <c r="R10" s="35" t="s">
        <v>49</v>
      </c>
      <c r="S10" s="35" t="s">
        <v>50</v>
      </c>
      <c r="T10" s="35" t="s">
        <v>51</v>
      </c>
      <c r="U10" s="35" t="s">
        <v>52</v>
      </c>
      <c r="V10" s="41" t="s">
        <v>35</v>
      </c>
      <c r="W10" s="39" t="s">
        <v>7</v>
      </c>
      <c r="X10" s="35" t="s">
        <v>8</v>
      </c>
      <c r="Y10" s="33" t="s">
        <v>36</v>
      </c>
      <c r="Z10" s="31" t="s">
        <v>15</v>
      </c>
      <c r="AA10" s="52" t="s">
        <v>53</v>
      </c>
      <c r="AB10" s="52" t="s">
        <v>54</v>
      </c>
    </row>
    <row r="11" spans="2:28" ht="20.399999999999999" customHeight="1" thickBot="1" x14ac:dyDescent="0.35">
      <c r="B11" s="36"/>
      <c r="C11" s="1" t="s">
        <v>2</v>
      </c>
      <c r="D11" s="2" t="s">
        <v>9</v>
      </c>
      <c r="E11" s="2" t="s">
        <v>10</v>
      </c>
      <c r="F11" s="2" t="s">
        <v>11</v>
      </c>
      <c r="G11" s="2" t="s">
        <v>12</v>
      </c>
      <c r="H11" s="2" t="s">
        <v>13</v>
      </c>
      <c r="I11" s="38"/>
      <c r="J11" s="36"/>
      <c r="K11" s="36"/>
      <c r="L11" s="49"/>
      <c r="M11" s="50"/>
      <c r="N11" s="51"/>
      <c r="O11" s="34"/>
      <c r="P11" s="36"/>
      <c r="Q11" s="36"/>
      <c r="R11" s="36"/>
      <c r="S11" s="36"/>
      <c r="T11" s="36"/>
      <c r="U11" s="36"/>
      <c r="V11" s="42"/>
      <c r="W11" s="40"/>
      <c r="X11" s="36"/>
      <c r="Y11" s="34"/>
      <c r="Z11" s="32"/>
      <c r="AA11" s="53"/>
      <c r="AB11" s="53"/>
    </row>
    <row r="12" spans="2:28" ht="34.200000000000003" customHeight="1" thickBot="1" x14ac:dyDescent="0.35">
      <c r="B12" s="3" t="s">
        <v>43</v>
      </c>
      <c r="C12" s="12" t="s">
        <v>26</v>
      </c>
      <c r="D12" s="12" t="s">
        <v>14</v>
      </c>
      <c r="E12" s="12">
        <v>0</v>
      </c>
      <c r="F12" s="15">
        <v>10370</v>
      </c>
      <c r="G12" s="15">
        <v>995</v>
      </c>
      <c r="H12" s="15">
        <f>G12+F12</f>
        <v>11365</v>
      </c>
      <c r="I12" s="12">
        <v>0</v>
      </c>
      <c r="J12" s="12">
        <v>0</v>
      </c>
      <c r="K12" s="16">
        <f>H12+I12+J12</f>
        <v>11365</v>
      </c>
      <c r="L12" s="7" t="s">
        <v>26</v>
      </c>
      <c r="M12" s="7">
        <v>0.3</v>
      </c>
      <c r="N12" s="7" t="s">
        <v>41</v>
      </c>
      <c r="O12" s="13">
        <f>(C27*M12)*2</f>
        <v>8400</v>
      </c>
      <c r="P12" s="15">
        <f>G21*$M$12</f>
        <v>3948.1349999999993</v>
      </c>
      <c r="Q12" s="15">
        <f t="shared" ref="Q12:T12" si="0">H21*$M$12</f>
        <v>4052.3999999999992</v>
      </c>
      <c r="R12" s="15">
        <f t="shared" si="0"/>
        <v>4155.9750000000004</v>
      </c>
      <c r="S12" s="15">
        <f t="shared" si="0"/>
        <v>4305.8999999999996</v>
      </c>
      <c r="T12" s="15">
        <f t="shared" si="0"/>
        <v>4305.8999999999996</v>
      </c>
      <c r="U12" s="15">
        <f>L21*$M$12</f>
        <v>4305.8999999999996</v>
      </c>
      <c r="V12" s="17">
        <f>(O12+P12+Q12+R12+S12+T12+U12)-H12</f>
        <v>22109.21</v>
      </c>
      <c r="W12" s="12" t="s">
        <v>42</v>
      </c>
      <c r="X12" s="12">
        <v>30</v>
      </c>
      <c r="Y12" s="16">
        <f>((C27*M12)/30)*X12</f>
        <v>4200</v>
      </c>
      <c r="Z12" s="14">
        <f>Y12+V12</f>
        <v>26309.21</v>
      </c>
      <c r="AA12" s="54">
        <v>15000</v>
      </c>
      <c r="AB12" s="54">
        <f>Z12-AA12</f>
        <v>11309.21</v>
      </c>
    </row>
    <row r="13" spans="2:28" ht="15.6" x14ac:dyDescent="0.3">
      <c r="C13" s="10" t="s">
        <v>39</v>
      </c>
    </row>
    <row r="14" spans="2:28" ht="15.6" x14ac:dyDescent="0.3">
      <c r="C14" s="10" t="s">
        <v>40</v>
      </c>
      <c r="V14" s="19"/>
    </row>
    <row r="15" spans="2:28" ht="15" thickBot="1" x14ac:dyDescent="0.35"/>
    <row r="16" spans="2:28" ht="15" thickBot="1" x14ac:dyDescent="0.35">
      <c r="B16" s="9" t="s">
        <v>18</v>
      </c>
      <c r="C16" s="15" t="s">
        <v>19</v>
      </c>
      <c r="D16" s="15" t="s">
        <v>20</v>
      </c>
      <c r="E16" s="15" t="s">
        <v>21</v>
      </c>
      <c r="F16" s="15" t="s">
        <v>22</v>
      </c>
      <c r="G16" s="15" t="s">
        <v>23</v>
      </c>
      <c r="H16" s="15" t="s">
        <v>24</v>
      </c>
      <c r="I16" s="15" t="s">
        <v>28</v>
      </c>
      <c r="J16" s="15" t="s">
        <v>29</v>
      </c>
      <c r="K16" s="15" t="s">
        <v>30</v>
      </c>
      <c r="L16" s="15" t="s">
        <v>31</v>
      </c>
      <c r="M16" s="15" t="s">
        <v>32</v>
      </c>
      <c r="N16" s="15" t="s">
        <v>33</v>
      </c>
    </row>
    <row r="17" spans="2:14" ht="24.6" customHeight="1" thickBot="1" x14ac:dyDescent="0.35">
      <c r="B17" s="18" t="s">
        <v>16</v>
      </c>
      <c r="C17" s="8">
        <v>21479.925745694301</v>
      </c>
      <c r="D17" s="8">
        <v>20084.7218374476</v>
      </c>
      <c r="E17" s="8">
        <v>21612.073837447599</v>
      </c>
      <c r="F17" s="8">
        <v>22239.390202644099</v>
      </c>
      <c r="G17" s="8">
        <v>23348.735753251101</v>
      </c>
      <c r="H17" s="8">
        <v>23358.447845877501</v>
      </c>
      <c r="I17" s="8">
        <v>23758.142360619899</v>
      </c>
      <c r="J17" s="8">
        <v>24058.211223455299</v>
      </c>
      <c r="K17" s="8">
        <v>24058.241297285102</v>
      </c>
      <c r="L17" s="8">
        <v>24058.241297285102</v>
      </c>
      <c r="M17" s="8">
        <v>22709.281242839501</v>
      </c>
      <c r="N17" s="8">
        <v>21270</v>
      </c>
    </row>
    <row r="18" spans="2:14" ht="24.6" customHeight="1" thickBot="1" x14ac:dyDescent="0.35">
      <c r="B18" s="18" t="s">
        <v>17</v>
      </c>
      <c r="C18" s="8">
        <v>21043.9586552781</v>
      </c>
      <c r="D18" s="8">
        <v>19976.048764625801</v>
      </c>
      <c r="E18" s="8">
        <v>21092.048764625801</v>
      </c>
      <c r="F18" s="8">
        <v>22008.013896912002</v>
      </c>
      <c r="G18" s="8">
        <v>23071.952791830801</v>
      </c>
      <c r="H18" s="8">
        <v>23136.250338432001</v>
      </c>
      <c r="I18" s="8">
        <v>23535.951429178</v>
      </c>
      <c r="J18" s="8">
        <v>23536.018809643101</v>
      </c>
      <c r="K18" s="8">
        <v>23936.048236091101</v>
      </c>
      <c r="L18" s="8">
        <v>23836.048236091101</v>
      </c>
      <c r="M18" s="8">
        <v>22216.126460703999</v>
      </c>
      <c r="N18" s="8">
        <v>21500</v>
      </c>
    </row>
    <row r="19" spans="2:14" ht="24.6" customHeight="1" thickBot="1" x14ac:dyDescent="0.35">
      <c r="B19" s="18" t="s">
        <v>25</v>
      </c>
      <c r="C19" s="8">
        <v>20999.959937285072</v>
      </c>
      <c r="D19" s="8">
        <v>20000.04725254442</v>
      </c>
      <c r="E19" s="8">
        <v>21500.04725254442</v>
      </c>
      <c r="F19" s="8">
        <v>22000.013466</v>
      </c>
      <c r="G19" s="8">
        <v>22999.954255650002</v>
      </c>
      <c r="H19" s="8">
        <v>23500.242576000001</v>
      </c>
      <c r="I19" s="8">
        <v>23499.952935249996</v>
      </c>
      <c r="J19" s="8">
        <v>24000.018226398395</v>
      </c>
      <c r="K19" s="8">
        <v>24000.046740398393</v>
      </c>
      <c r="L19" s="8">
        <v>24000.046740398389</v>
      </c>
      <c r="M19" s="8">
        <v>22521.052771999999</v>
      </c>
      <c r="N19" s="8">
        <v>20978.640609999999</v>
      </c>
    </row>
    <row r="20" spans="2:14" ht="24.6" customHeight="1" thickBot="1" x14ac:dyDescent="0.35">
      <c r="B20" s="18" t="s">
        <v>38</v>
      </c>
      <c r="C20" s="8">
        <f>C19-C21</f>
        <v>8910.4512066001244</v>
      </c>
      <c r="D20" s="8">
        <f t="shared" ref="D20:N20" si="1">D19-D21</f>
        <v>8910.5385218594729</v>
      </c>
      <c r="E20" s="8">
        <f t="shared" si="1"/>
        <v>9427.5385365699858</v>
      </c>
      <c r="F20" s="8">
        <f t="shared" si="1"/>
        <v>8862.0134660000022</v>
      </c>
      <c r="G20" s="8">
        <f t="shared" si="1"/>
        <v>9839.504255650003</v>
      </c>
      <c r="H20" s="8">
        <f t="shared" si="1"/>
        <v>9992.2425760000024</v>
      </c>
      <c r="I20" s="8">
        <f t="shared" si="1"/>
        <v>9646.702935249994</v>
      </c>
      <c r="J20" s="8">
        <f t="shared" si="1"/>
        <v>9647.018226398397</v>
      </c>
      <c r="K20" s="8">
        <f t="shared" si="1"/>
        <v>9647.0467403983948</v>
      </c>
      <c r="L20" s="8">
        <f t="shared" si="1"/>
        <v>9647.0467403983912</v>
      </c>
      <c r="M20" s="8">
        <f t="shared" si="1"/>
        <v>9288.0527720000009</v>
      </c>
      <c r="N20" s="8">
        <f t="shared" si="1"/>
        <v>8876.1406099999986</v>
      </c>
    </row>
    <row r="21" spans="2:14" ht="24.6" customHeight="1" thickBot="1" x14ac:dyDescent="0.35">
      <c r="B21" s="18" t="s">
        <v>26</v>
      </c>
      <c r="C21" s="8">
        <v>12089.508730684947</v>
      </c>
      <c r="D21" s="8">
        <v>11089.508730684947</v>
      </c>
      <c r="E21" s="8">
        <v>12072.508715974434</v>
      </c>
      <c r="F21" s="8">
        <v>13137.999999999998</v>
      </c>
      <c r="G21" s="8">
        <v>13160.449999999999</v>
      </c>
      <c r="H21" s="8">
        <v>13507.999999999998</v>
      </c>
      <c r="I21" s="8">
        <v>13853.250000000002</v>
      </c>
      <c r="J21" s="8">
        <v>14352.999999999998</v>
      </c>
      <c r="K21" s="8">
        <v>14352.999999999998</v>
      </c>
      <c r="L21" s="8">
        <v>14352.999999999998</v>
      </c>
      <c r="M21" s="8">
        <v>13232.999999999998</v>
      </c>
      <c r="N21" s="8">
        <v>12102.5</v>
      </c>
    </row>
    <row r="22" spans="2:14" ht="15" thickBot="1" x14ac:dyDescent="0.35">
      <c r="E22" s="4"/>
    </row>
    <row r="23" spans="2:14" ht="21" customHeight="1" thickBot="1" x14ac:dyDescent="0.35">
      <c r="B23" s="20" t="s">
        <v>27</v>
      </c>
      <c r="C23" s="21"/>
      <c r="E23" s="9" t="s">
        <v>34</v>
      </c>
    </row>
    <row r="24" spans="2:14" ht="24" customHeight="1" thickBot="1" x14ac:dyDescent="0.35">
      <c r="B24" s="8" t="s">
        <v>16</v>
      </c>
      <c r="C24" s="8">
        <v>24000</v>
      </c>
      <c r="E24" s="8">
        <v>5</v>
      </c>
    </row>
    <row r="25" spans="2:14" ht="24" customHeight="1" thickBot="1" x14ac:dyDescent="0.35">
      <c r="B25" s="8" t="s">
        <v>17</v>
      </c>
      <c r="C25" s="8">
        <v>23000</v>
      </c>
    </row>
    <row r="26" spans="2:14" ht="24" customHeight="1" thickBot="1" x14ac:dyDescent="0.35">
      <c r="B26" s="8" t="s">
        <v>25</v>
      </c>
      <c r="C26" s="8">
        <v>24000</v>
      </c>
    </row>
    <row r="27" spans="2:14" ht="24" customHeight="1" thickBot="1" x14ac:dyDescent="0.35">
      <c r="B27" s="8" t="s">
        <v>26</v>
      </c>
      <c r="C27" s="8">
        <v>14000</v>
      </c>
    </row>
    <row r="34" spans="5:5" x14ac:dyDescent="0.3">
      <c r="E34" s="4"/>
    </row>
  </sheetData>
  <mergeCells count="23">
    <mergeCell ref="AA10:AA11"/>
    <mergeCell ref="AB10:AB11"/>
    <mergeCell ref="L10:N11"/>
    <mergeCell ref="Q10:Q11"/>
    <mergeCell ref="S10:S11"/>
    <mergeCell ref="T10:T11"/>
    <mergeCell ref="U10:U11"/>
    <mergeCell ref="B23:C23"/>
    <mergeCell ref="B3:Z4"/>
    <mergeCell ref="B5:Z5"/>
    <mergeCell ref="Z10:Z11"/>
    <mergeCell ref="Y10:Y11"/>
    <mergeCell ref="X10:X11"/>
    <mergeCell ref="B10:B11"/>
    <mergeCell ref="I10:I11"/>
    <mergeCell ref="J10:J11"/>
    <mergeCell ref="K10:K11"/>
    <mergeCell ref="W10:W11"/>
    <mergeCell ref="P10:P11"/>
    <mergeCell ref="O10:O11"/>
    <mergeCell ref="V10:V11"/>
    <mergeCell ref="R10:R11"/>
    <mergeCell ref="D10:H10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Khen</dc:creator>
  <cp:lastModifiedBy>Aleksandra Khen</cp:lastModifiedBy>
  <dcterms:created xsi:type="dcterms:W3CDTF">2023-11-30T06:40:08Z</dcterms:created>
  <dcterms:modified xsi:type="dcterms:W3CDTF">2025-05-07T10:26:24Z</dcterms:modified>
</cp:coreProperties>
</file>